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<sst xmlns="http://schemas.openxmlformats.org/spreadsheetml/2006/main" count="699" uniqueCount="361">
  <si>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</si>
  <si>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</si>
  <si>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</si>
  <si>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</si>
  <si>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</si>
  <si>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</si>
  <si>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</si>
  <si>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</si>
  <si>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</si>
  <si>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</si>
  <si>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</si>
  <si>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</si>
  <si>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</si>
  <si>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</si>
  <si>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</si>
  <si>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</si>
  <si>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</si>
  <si>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</si>
  <si>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</si>
  <si>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</si>
  <si>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</si>
  <si>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</si>
  <si>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</si>
  <si>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</si>
  <si>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</si>
  <si>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</si>
  <si>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</si>
  <si>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</si>
  <si>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</si>
  <si>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</si>
  <si>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</si>
  <si>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</si>
  <si>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</si>
  <si>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</si>
  <si>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</si>
  <si>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</si>
  <si>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</si>
  <si>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</si>
  <si>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</si>
  <si>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</si>
  <si>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</si>
  <si>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</si>
  <si>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</si>
  <si>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</si>
  <si>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</si>
  <si>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</si>
  <si>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</si>
  <si>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</si>
  <si>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</si>
  <si>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</si>
  <si>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</si>
  <si>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</si>
  <si>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</si>
  <si>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</si>
  <si>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</si>
  <si>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</si>
  <si>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</si>
  <si>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</si>
  <si>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</si>
  <si>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</si>
  <si>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</si>
  <si>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</si>
  <si>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</si>
  <si>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</si>
  <si>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</si>
  <si>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</si>
  <si>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</si>
  <si>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</si>
  <si>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</si>
  <si>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</si>
  <si>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</si>
  <si>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</si>
  <si>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</si>
  <si>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</si>
  <si>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</si>
  <si>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</si>
  <si>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</si>
  <si>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</si>
  <si>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</si>
  <si>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</si>
  <si>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</si>
  <si>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</si>
  <si>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</si>
  <si>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</si>
  <si>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</si>
  <si>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</si>
  <si>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</si>
  <si>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</si>
  <si>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</si>
  <si>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</si>
  <si>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</si>
  <si>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</si>
  <si>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</si>
  <si>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</si>
  <si>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</si>
  <si>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</si>
  <si>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</si>
  <si>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</si>
  <si>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</si>
  <si>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</si>
  <si>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</si>
  <si>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</si>
  <si>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</si>
  <si>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</si>
  <si>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</si>
  <si>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</si>
  <si>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</si>
  <si>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</si>
  <si>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</si>
  <si>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</si>
  <si>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</si>
  <si>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</si>
  <si>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</si>
  <si>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</si>
  <si>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</si>
  <si>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</si>
  <si>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</si>
  <si>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</si>
  <si>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</si>
  <si>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</si>
  <si>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</si>
  <si>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</si>
  <si>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</si>
  <si>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</si>
  <si>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</si>
  <si>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</si>
  <si>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</si>
  <si>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</si>
  <si>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</si>
  <si>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</si>
  <si>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</si>
  <si>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</si>
  <si>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</si>
  <si>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</si>
  <si>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</si>
  <si>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</si>
  <si>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</si>
  <si>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</si>
  <si>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</si>
  <si>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</si>
  <si>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</si>
  <si>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</si>
  <si>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</si>
  <si>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</si>
  <si>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</si>
  <si>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</si>
  <si>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</si>
  <si>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</si>
  <si>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</si>
  <si>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</si>
  <si>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</si>
  <si>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</si>
  <si>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</si>
  <si>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</si>
  <si>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</si>
  <si>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</si>
  <si>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</si>
  <si>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</si>
  <si>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</si>
  <si>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</si>
  <si>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</si>
  <si>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</si>
  <si>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</si>
  <si>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</si>
  <si>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</si>
  <si>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</si>
  <si>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</si>
  <si>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</si>
  <si>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</si>
  <si>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</si>
  <si>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</si>
  <si>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</si>
  <si>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</si>
  <si>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</si>
  <si>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</si>
  <si>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</si>
  <si>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</si>
  <si>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</si>
  <si>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</si>
  <si>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</si>
  <si>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</si>
  <si>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</si>
  <si>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</si>
  <si>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</si>
  <si>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</si>
  <si>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</si>
  <si>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</si>
  <si>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</si>
  <si>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</si>
  <si>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</si>
  <si>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</si>
  <si>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</si>
  <si>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</si>
  <si>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</si>
  <si>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</si>
  <si>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</si>
  <si>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</si>
  <si>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</si>
  <si>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</si>
  <si>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</si>
  <si>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</si>
  <si>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</si>
  <si>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</si>
  <si>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</si>
  <si>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</si>
  <si>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</si>
  <si>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</si>
  <si>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</si>
  <si>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</si>
  <si>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</si>
  <si>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</si>
  <si>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</si>
  <si>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</si>
  <si>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</si>
  <si>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</si>
  <si>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</si>
  <si>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</si>
  <si>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</si>
  <si>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</si>
  <si>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</si>
  <si>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</si>
  <si>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</si>
  <si>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</si>
  <si>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</si>
  <si>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</si>
  <si>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</si>
  <si>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</si>
  <si>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</si>
  <si>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</si>
  <si>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</si>
  <si>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</si>
  <si>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</si>
  <si>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</si>
  <si>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</si>
  <si>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</si>
  <si>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</si>
  <si>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</si>
  <si>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</si>
  <si>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</si>
  <si>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</si>
  <si>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</si>
  <si>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</si>
  <si>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</si>
  <si>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</si>
  <si>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</si>
  <si>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</si>
  <si>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</si>
  <si>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</si>
  <si>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</si>
  <si>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</si>
  <si>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</si>
  <si>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</si>
  <si>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</si>
  <si>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</si>
  <si>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</si>
  <si>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</si>
  <si>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</si>
  <si>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</si>
  <si>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</si>
  <si>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</si>
  <si>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</si>
  <si>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</si>
  <si>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</si>
  <si>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</si>
  <si>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</si>
  <si>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</si>
  <si>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</si>
  <si>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</si>
  <si>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</si>
  <si>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</si>
  <si>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</si>
  <si>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</si>
  <si>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</si>
  <si>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</si>
  <si>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</si>
  <si>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</si>
  <si>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</si>
  <si>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</si>
  <si>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</si>
  <si>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</si>
  <si>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</si>
  <si>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</si>
  <si>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</si>
  <si>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</si>
  <si>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</si>
  <si>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</si>
  <si>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</si>
  <si>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</si>
  <si>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</si>
  <si>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</si>
  <si>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</si>
  <si>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</si>
  <si>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</si>
  <si>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</si>
  <si>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</si>
  <si>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</si>
  <si>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</si>
  <si>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</si>
  <si>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</si>
  <si>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</si>
  <si>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</si>
  <si>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</si>
  <si>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</si>
  <si>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</si>
  <si>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</si>
  <si>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</si>
  <si>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</si>
  <si>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</si>
  <si>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</si>
  <si>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</si>
  <si>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</si>
  <si>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</si>
  <si>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</si>
  <si>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</si>
  <si>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</si>
  <si>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</si>
  <si>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</si>
  <si>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</si>
  <si>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</si>
  <si>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</si>
  <si>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</si>
  <si>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</si>
  <si>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</si>
  <si>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</si>
  <si>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</si>
  <si>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</si>
  <si>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</si>
  <si>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</si>
  <si>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</si>
  <si>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</si>
  <si>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</si>
  <si>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</si>
  <si>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</si>
  <si>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</si>
  <si>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</si>
  <si>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</si>
  <si>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</si>
  <si>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</si>
  <si>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</si>
  <si>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</si>
  <si>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</si>
  <si>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</si>
  <si>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</si>
  <si>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</si>
  <si>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</si>
  <si>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</si>
  <si>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</si>
  <si>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</si>
  <si>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</si>
  <si>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</si>
  <si>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</si>
  <si>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</si>
  <si>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</si>
  <si>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</si>
  <si>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</si>
  <si>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</si>
  <si>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</si>
  <si>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</si>
  <si>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"08"  жовтня  2020 р.</t>
  </si>
  <si>
    <r>
      <t>"</t>
    </r>
    <r>
      <rPr>
        <u val="single"/>
        <sz val="20"/>
        <rFont val="Arial Cyr"/>
        <family val="0"/>
      </rPr>
      <t xml:space="preserve">     07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</si>
  <si>
    <t>100/50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</si>
</sst>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1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18.emf" /><Relationship Id="rId8" Type="http://schemas.openxmlformats.org/officeDocument/2006/relationships/image" Target="../media/image25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6.emf" /><Relationship Id="rId12" Type="http://schemas.openxmlformats.org/officeDocument/2006/relationships/image" Target="../media/image17.emf" /><Relationship Id="rId13" Type="http://schemas.openxmlformats.org/officeDocument/2006/relationships/image" Target="../media/image35.emf" /><Relationship Id="rId14" Type="http://schemas.openxmlformats.org/officeDocument/2006/relationships/image" Target="../media/image34.emf" /><Relationship Id="rId15" Type="http://schemas.openxmlformats.org/officeDocument/2006/relationships/image" Target="../media/image33.emf" /><Relationship Id="rId16" Type="http://schemas.openxmlformats.org/officeDocument/2006/relationships/image" Target="../media/image32.emf" /><Relationship Id="rId17" Type="http://schemas.openxmlformats.org/officeDocument/2006/relationships/image" Target="../media/image31.emf" /><Relationship Id="rId18" Type="http://schemas.openxmlformats.org/officeDocument/2006/relationships/image" Target="../media/image30.emf" /><Relationship Id="rId19" Type="http://schemas.openxmlformats.org/officeDocument/2006/relationships/image" Target="../media/image20.emf" /><Relationship Id="rId20" Type="http://schemas.openxmlformats.org/officeDocument/2006/relationships/image" Target="../media/image29.emf" /><Relationship Id="rId21" Type="http://schemas.openxmlformats.org/officeDocument/2006/relationships/image" Target="../media/image28.emf" /><Relationship Id="rId22" Type="http://schemas.openxmlformats.org/officeDocument/2006/relationships/image" Target="../media/image27.emf" /><Relationship Id="rId23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f>AM181/сред</f>
        <v>109.59267999999996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122</v>
      </c>
      <c r="H21" s="112" t="s">
        <v>100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68</v>
      </c>
      <c r="P21" s="66" t="s">
        <v>218</v>
      </c>
      <c r="Q21" s="67" t="s">
        <v>149</v>
      </c>
      <c r="R21" s="66" t="s">
        <v>169</v>
      </c>
      <c r="S21" s="66" t="s">
        <v>12</v>
      </c>
      <c r="T21" s="66" t="s">
        <v>110</v>
      </c>
      <c r="U21" s="66"/>
      <c r="V21" s="66"/>
      <c r="W21" s="66" t="s">
        <v>248</v>
      </c>
      <c r="X21" s="66" t="s">
        <v>9</v>
      </c>
      <c r="Y21" s="75"/>
      <c r="Z21" s="67" t="s">
        <v>321</v>
      </c>
      <c r="AA21" s="66" t="s">
        <v>320</v>
      </c>
      <c r="AB21" s="66" t="s">
        <v>343</v>
      </c>
      <c r="AC21" s="66" t="s">
        <v>11</v>
      </c>
      <c r="AD21" s="66" t="s">
        <v>12</v>
      </c>
      <c r="AE21" s="66" t="s">
        <v>112</v>
      </c>
      <c r="AF21" s="66"/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200</v>
      </c>
      <c r="Q24" s="40" t="s">
        <v>360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75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0.15999999999999998</v>
      </c>
      <c r="AJ27" s="171"/>
      <c r="AK27" s="158">
        <f>SUM(G28:AG28)</f>
        <v>4.64</v>
      </c>
      <c r="AL27" s="159"/>
      <c r="AM27" s="322">
        <f>IF(AK27=0,0,AS117)</f>
        <v>118</v>
      </c>
      <c r="AN27" s="320">
        <f>AK27*AM27</f>
        <v>547.52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4.64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</v>
      </c>
      <c r="AJ33" s="171"/>
      <c r="AK33" s="158">
        <f>SUM(G34:AG34)</f>
        <v>0</v>
      </c>
      <c r="AL33" s="159"/>
      <c r="AM33" s="322">
        <f>IF(AK33=0,0,AV117)</f>
        <v>0</v>
      </c>
      <c r="AN33" s="320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0.08700000000000001</v>
      </c>
      <c r="AJ37" s="171"/>
      <c r="AK37" s="158">
        <f>SUM(G38:AG38)</f>
        <v>2.523</v>
      </c>
      <c r="AL37" s="159"/>
      <c r="AM37" s="322">
        <f>IF(AK37=0,0,AX117)</f>
        <v>85</v>
      </c>
      <c r="AN37" s="320">
        <f>AK37*AM37</f>
        <v>214.455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2.523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f>VLOOKUP(обед1,таб,10,FALSE)</f>
        <v>8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0.049999999999999996</v>
      </c>
      <c r="AJ41" s="171"/>
      <c r="AK41" s="158">
        <f>SUM(G42:AG42)</f>
        <v>1.45</v>
      </c>
      <c r="AL41" s="159"/>
      <c r="AM41" s="322">
        <f>IF(AK41=0,0,AZ117)</f>
        <v>205.5</v>
      </c>
      <c r="AN41" s="320">
        <f>AK41*AM41</f>
        <v>297.97499999999997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0.203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0.232</v>
      </c>
      <c r="P42" s="46">
        <f t="shared" si="27"/>
        <v>0.232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0.203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5</v>
      </c>
      <c r="P47" s="28">
        <f>VLOOKUP(обед2,таб,13,FALSE)</f>
        <v>0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71">
        <f>VLOOKUP(полдник3,таб,13,FALSE)</f>
        <v>0</v>
      </c>
      <c r="Z47" s="30">
        <v>5</v>
      </c>
      <c r="AA47" s="29">
        <f>VLOOKUP(ужин2,таб,13,FALSE)</f>
        <v>0</v>
      </c>
      <c r="AB47" s="28">
        <f>VLOOKUP(ужин3,таб,13,FALSE)</f>
        <v>5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33.6</v>
      </c>
      <c r="AN47" s="320">
        <f>AK47*AM47</f>
        <v>17.5392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0.145</v>
      </c>
      <c r="P48" s="46">
        <f t="shared" si="36"/>
      </c>
      <c r="Q48" s="47">
        <f t="shared" si="36"/>
        <v>0.058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0.029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  <v>0.145</v>
      </c>
      <c r="AA48" s="47">
        <f t="shared" si="37"/>
      </c>
      <c r="AB48" s="46">
        <f t="shared" si="37"/>
        <v>0.145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206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0.306</v>
      </c>
      <c r="AJ49" s="171"/>
      <c r="AK49" s="158">
        <f>SUM(G50:AG50)</f>
        <v>8.874</v>
      </c>
      <c r="AL49" s="159"/>
      <c r="AM49" s="322">
        <f>IF(AK49=0,0,BD117)</f>
        <v>25.6</v>
      </c>
      <c r="AN49" s="320">
        <f>AK49*AM49</f>
        <v>227.17440000000002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5.974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6.032</v>
      </c>
      <c r="AL53" s="159"/>
      <c r="AM53" s="322">
        <f>IF(AK53=0,0,BF117)</f>
        <v>27.9</v>
      </c>
      <c r="AN53" s="320">
        <f>AK53*AM53</f>
        <v>168.2928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6.032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0.725</v>
      </c>
      <c r="AL55" s="159"/>
      <c r="AM55" s="322">
        <f>IF(AK55=0,0,BG117)</f>
        <v>67.2</v>
      </c>
      <c r="AN55" s="320">
        <f>AK55*AM55</f>
        <v>48.72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0.14100000000000001</v>
      </c>
      <c r="AJ57" s="171"/>
      <c r="AK57" s="158">
        <f>SUM(G58:AG58)</f>
        <v>4.089</v>
      </c>
      <c r="AL57" s="159"/>
      <c r="AM57" s="322">
        <f>IF(AK57=0,0,BH117)</f>
        <v>121</v>
      </c>
      <c r="AN57" s="320">
        <f>AK57*AM57</f>
        <v>494.76900000000006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4.089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0.019999999999999997</v>
      </c>
      <c r="AJ59" s="171"/>
      <c r="AK59" s="158">
        <f>SUM(G60:AG60)</f>
        <v>0.58</v>
      </c>
      <c r="AL59" s="159"/>
      <c r="AM59" s="322">
        <f>IF(AK59=0,0,BI117)</f>
        <v>209</v>
      </c>
      <c r="AN59" s="320">
        <f>AK59*AM59</f>
        <v>121.21999999999998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31.9</v>
      </c>
      <c r="AL61" s="237"/>
      <c r="AM61" s="322">
        <f>IF(AK61=0,0,BJ117)</f>
        <v>2.1</v>
      </c>
      <c r="AN61" s="320">
        <f>AK61*AM61</f>
        <v>66.99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  <v>2.9000000000000004</v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2.5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0.007499999999999999</v>
      </c>
      <c r="AJ65" s="171"/>
      <c r="AK65" s="158">
        <f>SUM(G66:AG66)</f>
        <v>0.21749999999999997</v>
      </c>
      <c r="AL65" s="159"/>
      <c r="AM65" s="322">
        <f>IF(AK65=0,0,BL117)</f>
        <v>10.6</v>
      </c>
      <c r="AN65" s="320">
        <f>AK65*AM65</f>
        <v>2.3054999999999994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</c>
      <c r="Q66" s="47">
        <f t="shared" si="63"/>
        <v>0.087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0.0725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0.004</v>
      </c>
      <c r="AJ67" s="171"/>
      <c r="AK67" s="158">
        <f>SUM(G68:AG68)</f>
        <v>0.116</v>
      </c>
      <c r="AL67" s="159"/>
      <c r="AM67" s="322">
        <f>IF(AK67=0,0,BM117)</f>
        <v>75.5</v>
      </c>
      <c r="AN67" s="320">
        <f>AK67*AM67</f>
        <v>8.758000000000001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0.116</v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>
        <v>40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0.039999999999999994</v>
      </c>
      <c r="AJ69" s="171"/>
      <c r="AK69" s="158">
        <f>SUM(G70:AG70)</f>
        <v>1.16</v>
      </c>
      <c r="AL69" s="159"/>
      <c r="AM69" s="322">
        <f>IF(AK69=0,0,BN117)</f>
        <v>19.7</v>
      </c>
      <c r="AN69" s="320">
        <f>AK69*AM69</f>
        <v>22.851999999999997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  <v>1.16</v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0.010499999999999999</v>
      </c>
      <c r="AJ71" s="171"/>
      <c r="AK71" s="158">
        <f>SUM(G72:AG72)</f>
        <v>0.3045</v>
      </c>
      <c r="AL71" s="159"/>
      <c r="AM71" s="322">
        <f>IF(AK71=0,0,BO117)</f>
        <v>14.2</v>
      </c>
      <c r="AN71" s="320">
        <f>AK71*AM71</f>
        <v>4.3239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0.3045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v>60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0.06</v>
      </c>
      <c r="AJ79" s="171"/>
      <c r="AK79" s="158">
        <f>SUM(G80:AG80)</f>
        <v>1.74</v>
      </c>
      <c r="AL79" s="159"/>
      <c r="AM79" s="322">
        <f>IF(AK79=0,0,DL117)</f>
        <v>17</v>
      </c>
      <c r="AN79" s="320">
        <f>AK79*AM79</f>
        <v>29.58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  <v>1.74</v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f>VLOOKUP(завтрак1,таб,33,FALSE)</f>
        <v>15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10.5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21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0.06949999999999999</v>
      </c>
      <c r="AJ97" s="171"/>
      <c r="AK97" s="158">
        <f>SUM(G98:AG98)</f>
        <v>2.0155</v>
      </c>
      <c r="AL97" s="159"/>
      <c r="AM97" s="322">
        <f>IF(AK97=0,0,BW117)</f>
        <v>14</v>
      </c>
      <c r="AN97" s="320">
        <f>AK97*AM97</f>
        <v>28.217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0.435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0.3045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0.609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1.015</v>
      </c>
      <c r="AL105" s="159"/>
      <c r="AM105" s="322">
        <f>IF(AK105=0,0,CA117)</f>
        <v>51.5</v>
      </c>
      <c r="AN105" s="320">
        <f>AK105*AM105</f>
        <v>52.272499999999994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1.015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0.011999999999999999</v>
      </c>
      <c r="AJ107" s="171"/>
      <c r="AK107" s="158">
        <f>SUM(G108:AG108)</f>
        <v>0.348</v>
      </c>
      <c r="AL107" s="159"/>
      <c r="AM107" s="322">
        <f>IF(AK107=0,0,CB117)</f>
        <v>72</v>
      </c>
      <c r="AN107" s="320">
        <f>AK107*AM107</f>
        <v>25.055999999999997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0.348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24.8</v>
      </c>
      <c r="AN111" s="320">
        <f>AK111*AM111</f>
        <v>143.84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8.7</v>
      </c>
      <c r="AL115" s="159"/>
      <c r="AM115" s="322">
        <f>IF(AK115=0,0,CF117)</f>
        <v>16.9</v>
      </c>
      <c r="AN115" s="320">
        <f>AK115*AM115</f>
        <v>147.02999999999997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343.6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0.4196000000000001</v>
      </c>
      <c r="AJ125" s="171"/>
      <c r="AK125" s="158">
        <f>SUM(G126:AG126)</f>
        <v>12.168400000000002</v>
      </c>
      <c r="AL125" s="159"/>
      <c r="AM125" s="322">
        <f>IF(AK125=0,0,CG117)</f>
        <v>13.1</v>
      </c>
      <c r="AN125" s="320">
        <f>AK125*AM125</f>
        <v>159.40604000000002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9.964400000000001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112.5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0.1475</v>
      </c>
      <c r="AJ127" s="171"/>
      <c r="AK127" s="158">
        <f>SUM(G128:AG128)</f>
        <v>4.2775</v>
      </c>
      <c r="AL127" s="159"/>
      <c r="AM127" s="322">
        <f>IF(AK127=0,0,CH117)</f>
        <v>6.9</v>
      </c>
      <c r="AN127" s="320">
        <f>AK127*AM127</f>
        <v>29.51475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3.2625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0.031</v>
      </c>
      <c r="AJ129" s="171"/>
      <c r="AK129" s="158">
        <f>SUM(G130:AG130)</f>
        <v>0.899</v>
      </c>
      <c r="AL129" s="159"/>
      <c r="AM129" s="322">
        <f>IF(AK129=0,0,CI117)</f>
        <v>10.5</v>
      </c>
      <c r="AN129" s="320">
        <f>AK129*AM129</f>
        <v>9.4395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0.377</v>
      </c>
      <c r="P130" s="45">
        <f t="shared" si="156"/>
      </c>
      <c r="Q130" s="49">
        <f t="shared" si="156"/>
        <v>0.522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0.017499999999999998</v>
      </c>
      <c r="AJ131" s="171"/>
      <c r="AK131" s="158">
        <f>SUM(G132:AG132)</f>
        <v>0.5075</v>
      </c>
      <c r="AL131" s="159"/>
      <c r="AM131" s="322">
        <f>IF(AK131=0,0,CJ117)</f>
        <v>8</v>
      </c>
      <c r="AN131" s="320">
        <f>AK131*AM131</f>
        <v>4.06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1.537</v>
      </c>
      <c r="AL137" s="159"/>
      <c r="AM137" s="322">
        <f>IF(AK137=0,0,CO117)</f>
        <v>7</v>
      </c>
      <c r="AN137" s="320">
        <f>AK137*AM137</f>
        <v>10.759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1.537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v>1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</v>
      </c>
      <c r="AJ141" s="171"/>
      <c r="AK141" s="158">
        <f>SUM(G142:AG142)</f>
        <v>0.08700000000000001</v>
      </c>
      <c r="AL141" s="159"/>
      <c r="AM141" s="322">
        <f>IF(AK141=0,0,CM117)</f>
        <v>48.2</v>
      </c>
      <c r="AN141" s="320">
        <f>AK141*AM141</f>
        <v>4.1934000000000005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0.058</v>
      </c>
      <c r="P142" s="45">
        <f t="shared" si="174"/>
      </c>
      <c r="Q142" s="49">
        <f t="shared" si="174"/>
        <v>0.029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0.09999999999999999</v>
      </c>
      <c r="AJ145" s="171"/>
      <c r="AK145" s="158">
        <f>SUM(G146:AG146)</f>
        <v>2.9</v>
      </c>
      <c r="AL145" s="159"/>
      <c r="AM145" s="322">
        <f>IF(AK145=0,0,CP117)</f>
        <v>51</v>
      </c>
      <c r="AN145" s="320">
        <f>AK145*AM145</f>
        <v>147.9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2.9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11.889999999999999</v>
      </c>
      <c r="AL147" s="159"/>
      <c r="AM147" s="322">
        <f>IF(AK147=0,0,CQ117)</f>
        <v>11.04</v>
      </c>
      <c r="AN147" s="320">
        <f>AK147*AM147</f>
        <v>131.26559999999998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/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0.002</v>
      </c>
      <c r="AJ157" s="171"/>
      <c r="AK157" s="158">
        <f>SUM(G158:AG158)</f>
        <v>0.058</v>
      </c>
      <c r="AL157" s="159"/>
      <c r="AM157" s="322">
        <f>IF(AK157=0,0,CV117)</f>
        <v>145</v>
      </c>
      <c r="AN157" s="320">
        <f>AK157*AM157</f>
        <v>8.41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0.058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/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0.001</v>
      </c>
      <c r="AJ171" s="171"/>
      <c r="AK171" s="158">
        <f>SUM(G172:AG172)</f>
        <v>0.029</v>
      </c>
      <c r="AL171" s="159"/>
      <c r="AM171" s="322">
        <f>IF(AK171=0,0,DC117)</f>
        <v>86.67</v>
      </c>
      <c r="AN171" s="320">
        <f>AK171*AM171</f>
        <v>2.51343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0.029</v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3178.187719999999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2020-10-07T06:19:29Z</cp:lastPrinted>
  <dcterms:created xsi:type="dcterms:W3CDTF">1996-10-08T23:32:33Z</dcterms:created>
  <dcterms:modified xsi:type="dcterms:W3CDTF">2020-10-09T06:33:08Z</dcterms:modified>
  <cp:category/>
  <cp:version/>
  <cp:contentType/>
  <cp:contentStatus/>
</cp:coreProperties>
</file>